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pley Heath Parish Council\Finance\2020-21\"/>
    </mc:Choice>
  </mc:AlternateContent>
  <xr:revisionPtr revIDLastSave="0" documentId="13_ncr:1_{26975D1A-7BD1-434C-A620-A3D218F704A5}" xr6:coauthVersionLast="45" xr6:coauthVersionMax="45" xr10:uidLastSave="{00000000-0000-0000-0000-000000000000}"/>
  <bookViews>
    <workbookView xWindow="30" yWindow="390" windowWidth="23970" windowHeight="12900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<sst xmlns="http://schemas.openxmlformats.org/spreadsheetml/2006/main" count="89" uniqueCount="78">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</sst>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  <xf numFmtId="6" fontId="10" fillId="0" borderId="0" xfId="1" applyNumberFormat="1" applyFont="1" applyFill="1" applyAlignme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workbookViewId="0">
      <selection activeCell="I32" sqref="I32"/>
    </sheetView>
  </sheetViews>
  <sheetFormatPr defaultRowHeight="15" x14ac:dyDescent="0.25"/>
  <cols>
    <col min="2" max="2" width="18.28515625" customWidth="1"/>
    <col min="3" max="7" width="8.28515625" customWidth="1"/>
    <col min="8" max="8" width="8.140625" customWidth="1"/>
    <col min="9" max="14" width="8.28515625" customWidth="1"/>
    <col min="18" max="18" width="3.140625" customWidth="1"/>
    <col min="19" max="23" width="9.140625" hidden="1" customWidth="1"/>
  </cols>
  <sheetData>
    <row r="1" spans="1:28" ht="18" x14ac:dyDescent="0.25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25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25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25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25">
      <c r="B5" t="s">
        <v>28</v>
      </c>
      <c r="C5" s="66">
        <v>2.74</v>
      </c>
      <c r="D5" s="66">
        <v>2.74</v>
      </c>
      <c r="E5" s="69">
        <v>0.15</v>
      </c>
      <c r="F5" s="66">
        <v>0.14000000000000001</v>
      </c>
      <c r="G5" s="66">
        <v>2</v>
      </c>
      <c r="H5" s="66">
        <v>0.13</v>
      </c>
      <c r="I5" s="69">
        <v>0.12</v>
      </c>
      <c r="J5" s="11"/>
      <c r="K5" s="11"/>
      <c r="L5" s="11"/>
      <c r="M5" s="11"/>
      <c r="N5" s="11"/>
      <c r="O5" s="6">
        <f t="shared" ref="O5:O10" si="0">SUM(C5:N5)</f>
        <v>8.02</v>
      </c>
      <c r="P5" s="15">
        <f t="shared" ref="P5:P10" si="1">SUM(C5:N5)</f>
        <v>8.02</v>
      </c>
      <c r="Q5" s="28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25">
      <c r="B6" t="s">
        <v>29</v>
      </c>
      <c r="C6" s="66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8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25">
      <c r="B7" t="s">
        <v>30</v>
      </c>
      <c r="C7" s="24"/>
      <c r="D7" s="24"/>
      <c r="E7" s="11"/>
      <c r="F7" s="29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8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25">
      <c r="B8" t="s">
        <v>31</v>
      </c>
      <c r="C8" s="24"/>
      <c r="D8" s="24"/>
      <c r="E8" s="11"/>
      <c r="F8" s="66">
        <v>350</v>
      </c>
      <c r="G8" s="11"/>
      <c r="H8" s="29"/>
      <c r="I8" s="11"/>
      <c r="J8" s="29"/>
      <c r="K8" s="11"/>
      <c r="L8" s="11"/>
      <c r="M8" s="11"/>
      <c r="N8" s="11"/>
      <c r="O8" s="6">
        <f t="shared" si="0"/>
        <v>350</v>
      </c>
      <c r="P8" s="15">
        <f t="shared" si="1"/>
        <v>350</v>
      </c>
      <c r="Q8" s="28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25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8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0"/>
      <c r="AB9" s="15">
        <v>0</v>
      </c>
    </row>
    <row r="10" spans="1:28" ht="12" customHeight="1" x14ac:dyDescent="0.25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8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0">
        <v>0</v>
      </c>
      <c r="AA10" s="30">
        <v>0</v>
      </c>
      <c r="AB10" s="15">
        <v>0</v>
      </c>
    </row>
    <row r="11" spans="1:28" ht="12" customHeight="1" thickBot="1" x14ac:dyDescent="0.3">
      <c r="A11" t="s">
        <v>34</v>
      </c>
      <c r="C11" s="31">
        <f t="shared" ref="C11:Q11" si="3">SUM(C5:C10)</f>
        <v>8108.74</v>
      </c>
      <c r="D11" s="31">
        <f t="shared" si="3"/>
        <v>2.74</v>
      </c>
      <c r="E11" s="31">
        <f t="shared" si="3"/>
        <v>0.15</v>
      </c>
      <c r="F11" s="31">
        <f t="shared" si="3"/>
        <v>350.14</v>
      </c>
      <c r="G11" s="31">
        <f t="shared" si="3"/>
        <v>2</v>
      </c>
      <c r="H11" s="31">
        <f>SUM(H5:H10)</f>
        <v>0.13</v>
      </c>
      <c r="I11" s="31">
        <f>SUM(I5:I10)</f>
        <v>0.12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2">
        <f t="shared" si="3"/>
        <v>8379.02</v>
      </c>
      <c r="P11" s="33">
        <f>SUM(P5:P10)</f>
        <v>8464.02</v>
      </c>
      <c r="Q11" s="34">
        <f t="shared" si="3"/>
        <v>-85</v>
      </c>
      <c r="S11" s="33">
        <v>6839.87</v>
      </c>
      <c r="T11" s="33">
        <v>6505.68</v>
      </c>
      <c r="U11" s="33">
        <v>9929.1200000000008</v>
      </c>
      <c r="V11" s="33">
        <v>8305.15</v>
      </c>
      <c r="W11" s="33">
        <v>9130.2000000000007</v>
      </c>
      <c r="X11" s="33">
        <f>SUM(X5:X10)</f>
        <v>7982</v>
      </c>
      <c r="Y11" s="35">
        <f>SUM(Y5:Y10)</f>
        <v>8336</v>
      </c>
      <c r="Z11" s="35">
        <f>SUM(Z5:Z10)</f>
        <v>7938</v>
      </c>
      <c r="AA11" s="35">
        <f>SUM(AA5:AA10)</f>
        <v>7938</v>
      </c>
      <c r="AB11" s="33">
        <f>SUM(AB5:AB10)</f>
        <v>8021</v>
      </c>
    </row>
    <row r="12" spans="1:28" ht="12" customHeight="1" thickTop="1" x14ac:dyDescent="0.25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8"/>
      <c r="S12" s="15"/>
      <c r="T12" s="15"/>
      <c r="U12" s="15"/>
      <c r="V12" s="15"/>
      <c r="W12" s="15"/>
      <c r="X12" s="15"/>
      <c r="Z12" s="36"/>
      <c r="AB12" s="15"/>
    </row>
    <row r="13" spans="1:28" ht="12" customHeight="1" x14ac:dyDescent="0.25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8"/>
      <c r="S13" s="15"/>
      <c r="T13" s="15"/>
      <c r="U13" s="15"/>
      <c r="V13" s="15"/>
      <c r="W13" s="15"/>
      <c r="X13" s="15"/>
      <c r="AB13" s="15"/>
    </row>
    <row r="14" spans="1:28" ht="12" customHeight="1" x14ac:dyDescent="0.25">
      <c r="B14" t="s">
        <v>37</v>
      </c>
      <c r="C14" s="67">
        <v>132</v>
      </c>
      <c r="D14" s="67">
        <v>132</v>
      </c>
      <c r="E14" s="67">
        <f>132+99</f>
        <v>231</v>
      </c>
      <c r="F14" s="67">
        <v>264</v>
      </c>
      <c r="G14" s="43"/>
      <c r="H14" s="67">
        <f>285.6+104.4</f>
        <v>390</v>
      </c>
      <c r="I14" s="67">
        <v>138.36000000000001</v>
      </c>
      <c r="J14" s="43">
        <v>165</v>
      </c>
      <c r="K14" s="43">
        <v>165</v>
      </c>
      <c r="L14" s="43">
        <v>165</v>
      </c>
      <c r="M14" s="43">
        <v>165</v>
      </c>
      <c r="N14" s="43">
        <v>165</v>
      </c>
      <c r="O14" s="39">
        <f>SUM(C14:N14)</f>
        <v>2112.36</v>
      </c>
      <c r="P14" s="15">
        <f>SUM(C14:N14)</f>
        <v>2112.36</v>
      </c>
      <c r="Q14" s="28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25">
      <c r="B15" t="s">
        <v>38</v>
      </c>
      <c r="C15" s="40"/>
      <c r="D15" s="40"/>
      <c r="E15" s="67">
        <v>25</v>
      </c>
      <c r="F15" s="41"/>
      <c r="G15" s="41"/>
      <c r="H15" s="66">
        <v>25</v>
      </c>
      <c r="I15" s="41"/>
      <c r="J15" s="41"/>
      <c r="K15" s="11">
        <v>25</v>
      </c>
      <c r="L15" s="42"/>
      <c r="M15" s="42"/>
      <c r="N15" s="11">
        <v>25</v>
      </c>
      <c r="O15" s="6">
        <f t="shared" ref="O15:O33" si="4">SUM(C15:N15)</f>
        <v>100</v>
      </c>
      <c r="P15" s="15">
        <f t="shared" ref="P15:P48" si="5">SUM(C15:N15)</f>
        <v>100</v>
      </c>
      <c r="Q15" s="28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25">
      <c r="A16" s="18" t="s">
        <v>39</v>
      </c>
      <c r="C16" s="37"/>
      <c r="D16" s="3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"/>
      <c r="P16" s="15"/>
      <c r="Q16" s="28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25">
      <c r="B17" t="s">
        <v>40</v>
      </c>
      <c r="C17" s="37"/>
      <c r="D17" s="37"/>
      <c r="E17" s="43"/>
      <c r="F17" s="43"/>
      <c r="G17" s="38"/>
      <c r="H17" s="43"/>
      <c r="I17" s="38"/>
      <c r="J17" s="38"/>
      <c r="K17" s="38"/>
      <c r="L17" s="38"/>
      <c r="M17" s="43">
        <v>25</v>
      </c>
      <c r="N17" s="43"/>
      <c r="O17" s="6">
        <f t="shared" si="4"/>
        <v>25</v>
      </c>
      <c r="P17" s="15">
        <f t="shared" si="5"/>
        <v>25</v>
      </c>
      <c r="Q17" s="28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25">
      <c r="B18" t="s">
        <v>41</v>
      </c>
      <c r="C18" s="24"/>
      <c r="D18" s="24"/>
      <c r="E18" s="66">
        <v>52.82</v>
      </c>
      <c r="F18" s="11"/>
      <c r="G18" s="42"/>
      <c r="H18" s="66">
        <v>46.09</v>
      </c>
      <c r="I18" s="42"/>
      <c r="J18" s="42"/>
      <c r="K18" s="11">
        <v>25</v>
      </c>
      <c r="L18" s="42"/>
      <c r="M18" s="42"/>
      <c r="N18" s="11">
        <v>25</v>
      </c>
      <c r="O18" s="6">
        <f t="shared" si="4"/>
        <v>148.91</v>
      </c>
      <c r="P18" s="15">
        <f t="shared" si="5"/>
        <v>148.91</v>
      </c>
      <c r="Q18" s="28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1" customFormat="1" ht="12" customHeight="1" x14ac:dyDescent="0.25">
      <c r="B19" s="61" t="s">
        <v>77</v>
      </c>
      <c r="C19" s="66">
        <v>138.46</v>
      </c>
      <c r="D19" s="42"/>
      <c r="E19" s="42"/>
      <c r="F19" s="42"/>
      <c r="G19" s="42"/>
      <c r="H19" s="42"/>
      <c r="I19" s="42"/>
      <c r="J19" s="42">
        <v>10</v>
      </c>
      <c r="K19" s="42">
        <v>10</v>
      </c>
      <c r="L19" s="42">
        <v>10</v>
      </c>
      <c r="M19" s="42">
        <v>10</v>
      </c>
      <c r="N19" s="42">
        <v>10</v>
      </c>
      <c r="O19" s="62">
        <v>120</v>
      </c>
      <c r="P19" s="46">
        <f>SUM(C19:N19)</f>
        <v>188.46</v>
      </c>
      <c r="Q19" s="63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12" customHeight="1" x14ac:dyDescent="0.25">
      <c r="A20" s="18" t="s">
        <v>42</v>
      </c>
      <c r="C20" s="24"/>
      <c r="D20" s="24"/>
      <c r="E20" s="11"/>
      <c r="F20" s="11"/>
      <c r="G20" s="42"/>
      <c r="H20" s="42"/>
      <c r="I20" s="42"/>
      <c r="J20" s="42"/>
      <c r="K20" s="42"/>
      <c r="L20" s="42"/>
      <c r="M20" s="42"/>
      <c r="N20" s="11"/>
      <c r="O20" s="6"/>
      <c r="P20" s="15"/>
      <c r="Q20" s="28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25">
      <c r="B21" t="s">
        <v>43</v>
      </c>
      <c r="C21" s="24"/>
      <c r="D21" s="24"/>
      <c r="E21" s="11"/>
      <c r="F21" s="11"/>
      <c r="G21" s="42"/>
      <c r="H21" s="11"/>
      <c r="I21" s="42"/>
      <c r="J21" s="42"/>
      <c r="K21" s="42"/>
      <c r="L21" s="42"/>
      <c r="M21" s="42"/>
      <c r="N21" s="11"/>
      <c r="O21" s="6">
        <f t="shared" si="4"/>
        <v>0</v>
      </c>
      <c r="P21" s="15">
        <f t="shared" si="5"/>
        <v>0</v>
      </c>
      <c r="Q21" s="28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25">
      <c r="B22" t="s">
        <v>44</v>
      </c>
      <c r="C22" s="24"/>
      <c r="D22" s="24"/>
      <c r="E22" s="11"/>
      <c r="F22" s="66">
        <v>349.94</v>
      </c>
      <c r="G22" s="42"/>
      <c r="H22" s="11"/>
      <c r="I22" s="42"/>
      <c r="J22" s="42"/>
      <c r="K22" s="42"/>
      <c r="L22" s="42"/>
      <c r="M22" s="42"/>
      <c r="N22" s="11"/>
      <c r="O22" s="6">
        <f t="shared" si="4"/>
        <v>349.94</v>
      </c>
      <c r="P22" s="15">
        <f t="shared" si="5"/>
        <v>349.94</v>
      </c>
      <c r="Q22" s="28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25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8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25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8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25">
      <c r="B25" s="44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8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25">
      <c r="B26" s="45" t="s">
        <v>48</v>
      </c>
      <c r="C26" s="66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8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25">
      <c r="B27" s="45" t="s">
        <v>49</v>
      </c>
      <c r="C27" s="66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8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25">
      <c r="B28" s="44" t="s">
        <v>50</v>
      </c>
      <c r="C28" s="66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8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25">
      <c r="B29" s="44" t="s">
        <v>51</v>
      </c>
      <c r="C29" s="24"/>
      <c r="D29" s="24"/>
      <c r="E29" s="24"/>
      <c r="F29" s="11"/>
      <c r="G29" s="11"/>
      <c r="H29" s="11"/>
      <c r="I29" s="11"/>
      <c r="J29" s="29"/>
      <c r="K29" s="11">
        <v>75</v>
      </c>
      <c r="L29" s="11"/>
      <c r="M29" s="11"/>
      <c r="N29" s="11"/>
      <c r="O29" s="6">
        <f>SUM(C29:N29)</f>
        <v>75</v>
      </c>
      <c r="P29" s="15">
        <f>SUM(C29:N29)</f>
        <v>75</v>
      </c>
      <c r="Q29" s="28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25">
      <c r="B30" s="44" t="s">
        <v>67</v>
      </c>
      <c r="E30" s="70">
        <v>30</v>
      </c>
    </row>
    <row r="31" spans="1:28" ht="12" customHeight="1" x14ac:dyDescent="0.25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8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25">
      <c r="B32" t="s">
        <v>53</v>
      </c>
      <c r="C32" s="66">
        <v>883.49</v>
      </c>
      <c r="D32" s="24"/>
      <c r="E32" s="11"/>
      <c r="F32" s="42"/>
      <c r="G32" s="42"/>
      <c r="H32" s="42"/>
      <c r="I32" s="46"/>
      <c r="J32" s="11">
        <v>650</v>
      </c>
      <c r="K32" s="11"/>
      <c r="L32" s="11"/>
      <c r="M32" s="11"/>
      <c r="N32" s="11"/>
      <c r="O32" s="6">
        <f t="shared" si="4"/>
        <v>1533.49</v>
      </c>
      <c r="P32" s="15">
        <f t="shared" si="5"/>
        <v>1533.49</v>
      </c>
      <c r="Q32" s="28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25">
      <c r="B33" t="s">
        <v>54</v>
      </c>
      <c r="C33" s="24"/>
      <c r="D33" s="11"/>
      <c r="E33" s="66">
        <f>355.44+54</f>
        <v>409.44</v>
      </c>
      <c r="F33" s="11"/>
      <c r="G33" s="11"/>
      <c r="H33" s="11"/>
      <c r="I33" s="11"/>
      <c r="J33" s="11">
        <v>160</v>
      </c>
      <c r="K33" s="11"/>
      <c r="L33" s="11"/>
      <c r="M33" s="11"/>
      <c r="N33" s="11"/>
      <c r="O33" s="6">
        <f t="shared" si="4"/>
        <v>569.44000000000005</v>
      </c>
      <c r="P33" s="15">
        <f t="shared" si="5"/>
        <v>569.44000000000005</v>
      </c>
      <c r="Q33" s="28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25">
      <c r="A34" s="18" t="s">
        <v>31</v>
      </c>
      <c r="C34" s="24"/>
      <c r="D34" s="24"/>
      <c r="E34" s="24"/>
      <c r="F34" s="42"/>
      <c r="G34" s="42"/>
      <c r="H34" s="42"/>
      <c r="I34" s="42"/>
      <c r="J34" s="42"/>
      <c r="K34" s="11"/>
      <c r="L34" s="11"/>
      <c r="M34" s="11"/>
      <c r="N34" s="11"/>
      <c r="O34" s="6"/>
      <c r="P34" s="15"/>
      <c r="Q34" s="28"/>
      <c r="S34" s="15"/>
      <c r="T34" s="15"/>
      <c r="U34" s="15"/>
      <c r="V34" s="15"/>
      <c r="W34" s="15"/>
      <c r="X34" s="15"/>
      <c r="AB34" s="15"/>
    </row>
    <row r="35" spans="1:28" ht="12" customHeight="1" x14ac:dyDescent="0.25">
      <c r="B35" s="47" t="s">
        <v>55</v>
      </c>
      <c r="C35" s="11"/>
      <c r="D35" s="11"/>
      <c r="E35" s="66">
        <f>27+144</f>
        <v>171</v>
      </c>
      <c r="F35" s="11"/>
      <c r="G35" s="15"/>
      <c r="H35" s="66">
        <v>18</v>
      </c>
      <c r="I35" s="11"/>
      <c r="J35" s="11">
        <v>27</v>
      </c>
      <c r="K35" s="11">
        <v>327</v>
      </c>
      <c r="L35" s="11">
        <v>27</v>
      </c>
      <c r="M35" s="11">
        <v>27</v>
      </c>
      <c r="N35" s="11">
        <v>327</v>
      </c>
      <c r="O35" s="6">
        <f>SUM(C35:N35)</f>
        <v>924</v>
      </c>
      <c r="P35" s="15">
        <f t="shared" si="5"/>
        <v>924</v>
      </c>
      <c r="Q35" s="28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25">
      <c r="B36" s="47" t="s">
        <v>56</v>
      </c>
      <c r="C36" s="24"/>
      <c r="D36" s="24"/>
      <c r="E36" s="24"/>
      <c r="F36" s="42"/>
      <c r="G36" s="42"/>
      <c r="H36" s="42"/>
      <c r="I36" s="42"/>
      <c r="J36" s="42"/>
      <c r="K36" s="42"/>
      <c r="L36" s="42"/>
      <c r="M36" s="42"/>
      <c r="N36" s="42"/>
      <c r="O36" s="6">
        <f t="shared" ref="O36:O48" si="6">SUM(C36:N36)</f>
        <v>0</v>
      </c>
      <c r="P36" s="15">
        <f t="shared" si="5"/>
        <v>0</v>
      </c>
      <c r="Q36" s="28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25">
      <c r="B37" s="47" t="s">
        <v>57</v>
      </c>
      <c r="C37" s="24"/>
      <c r="D37" s="24"/>
      <c r="E37" s="24"/>
      <c r="F37" s="42"/>
      <c r="G37" s="42"/>
      <c r="H37" s="42"/>
      <c r="I37" s="42"/>
      <c r="J37" s="42"/>
      <c r="K37" s="42"/>
      <c r="L37" s="42"/>
      <c r="M37" s="42"/>
      <c r="N37" s="42"/>
      <c r="O37" s="6">
        <f t="shared" si="6"/>
        <v>0</v>
      </c>
      <c r="P37" s="15">
        <f t="shared" si="5"/>
        <v>0</v>
      </c>
      <c r="Q37" s="28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25">
      <c r="B38" t="s">
        <v>58</v>
      </c>
      <c r="C38" s="11"/>
      <c r="D38" s="11"/>
      <c r="E38" s="66">
        <v>119</v>
      </c>
      <c r="F38" s="11"/>
      <c r="G38" s="11"/>
      <c r="H38" s="11"/>
      <c r="I38" s="11"/>
      <c r="J38" s="11">
        <v>160</v>
      </c>
      <c r="K38" s="11"/>
      <c r="L38" s="11"/>
      <c r="M38" s="11">
        <v>160</v>
      </c>
      <c r="N38" s="42"/>
      <c r="O38" s="6">
        <f t="shared" si="6"/>
        <v>439</v>
      </c>
      <c r="P38" s="15">
        <f t="shared" si="5"/>
        <v>439</v>
      </c>
      <c r="Q38" s="28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25">
      <c r="A39" s="48"/>
      <c r="B39" s="48" t="s">
        <v>59</v>
      </c>
      <c r="C39" s="68">
        <v>429</v>
      </c>
      <c r="D39" s="49"/>
      <c r="E39" s="68">
        <v>36.96</v>
      </c>
      <c r="F39" s="50"/>
      <c r="G39" s="50"/>
      <c r="H39" s="69">
        <v>55</v>
      </c>
      <c r="I39" s="11"/>
      <c r="J39" s="71">
        <v>500</v>
      </c>
      <c r="K39" s="50"/>
      <c r="L39" s="50"/>
      <c r="M39" s="50"/>
      <c r="N39" s="64"/>
      <c r="O39" s="6">
        <f t="shared" si="6"/>
        <v>1020.96</v>
      </c>
      <c r="P39" s="15">
        <f t="shared" si="5"/>
        <v>1020.96</v>
      </c>
      <c r="Q39" s="51">
        <f>P39-O39</f>
        <v>0</v>
      </c>
      <c r="R39" s="48"/>
      <c r="S39" s="52">
        <v>287.88</v>
      </c>
      <c r="T39" s="52">
        <v>0</v>
      </c>
      <c r="U39" s="52">
        <v>11546.95</v>
      </c>
      <c r="V39" s="52">
        <v>4598.74</v>
      </c>
      <c r="W39" s="52">
        <v>0</v>
      </c>
      <c r="X39" s="52">
        <v>1576</v>
      </c>
      <c r="Y39" s="48">
        <v>1576</v>
      </c>
      <c r="Z39" s="48">
        <v>1108</v>
      </c>
      <c r="AA39" s="15">
        <v>1000</v>
      </c>
      <c r="AB39" s="15">
        <v>0</v>
      </c>
    </row>
    <row r="40" spans="1:28" ht="12" customHeight="1" x14ac:dyDescent="0.25">
      <c r="A40" s="18" t="s">
        <v>60</v>
      </c>
      <c r="C40" s="37"/>
      <c r="D40" s="37"/>
      <c r="E40" s="43"/>
      <c r="F40" s="43"/>
      <c r="G40" s="43"/>
      <c r="H40" s="43"/>
      <c r="I40" s="43"/>
      <c r="J40" s="11"/>
      <c r="K40" s="43"/>
      <c r="L40" s="43"/>
      <c r="M40" s="43"/>
      <c r="N40" s="43"/>
      <c r="O40" s="6"/>
      <c r="P40" s="15"/>
      <c r="Q40" s="28"/>
      <c r="S40" s="15"/>
      <c r="T40" s="15"/>
      <c r="U40" s="15"/>
      <c r="V40" s="15"/>
      <c r="W40" s="15"/>
      <c r="X40" s="15"/>
      <c r="AB40" s="15"/>
    </row>
    <row r="41" spans="1:28" ht="12" customHeight="1" x14ac:dyDescent="0.25">
      <c r="B41" s="65" t="s">
        <v>74</v>
      </c>
      <c r="C41" s="24"/>
      <c r="D41" s="24"/>
      <c r="E41" s="11"/>
      <c r="F41" s="11"/>
      <c r="G41" s="11"/>
      <c r="H41" s="11"/>
      <c r="I41" s="66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8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25">
      <c r="B42" s="53" t="s">
        <v>61</v>
      </c>
      <c r="C42" s="10"/>
      <c r="D42" s="24"/>
      <c r="E42" s="11"/>
      <c r="F42" s="15"/>
      <c r="G42" s="11"/>
      <c r="H42" s="66">
        <v>200</v>
      </c>
      <c r="I42" s="15"/>
      <c r="J42" s="11">
        <v>300</v>
      </c>
      <c r="K42" s="15"/>
      <c r="L42" s="11"/>
      <c r="M42" s="11"/>
      <c r="N42" s="11"/>
      <c r="O42" s="6">
        <f t="shared" si="6"/>
        <v>500</v>
      </c>
      <c r="P42" s="15">
        <f t="shared" si="5"/>
        <v>500</v>
      </c>
      <c r="Q42" s="28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25">
      <c r="B43" s="53" t="s">
        <v>62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8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25">
      <c r="B44" s="53" t="s">
        <v>63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8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25">
      <c r="B45" s="53" t="s">
        <v>64</v>
      </c>
      <c r="C45" s="10"/>
      <c r="D45" s="24"/>
      <c r="E45" s="11"/>
      <c r="F45" s="15"/>
      <c r="G45" s="11"/>
      <c r="H45" s="11"/>
      <c r="I45" s="15"/>
      <c r="J45" s="11">
        <v>300</v>
      </c>
      <c r="K45" s="15"/>
      <c r="L45" s="11"/>
      <c r="M45" s="11"/>
      <c r="N45" s="11"/>
      <c r="O45" s="6">
        <f t="shared" si="6"/>
        <v>300</v>
      </c>
      <c r="P45" s="15">
        <f t="shared" si="5"/>
        <v>300</v>
      </c>
      <c r="Q45" s="28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25">
      <c r="B46" s="53" t="s">
        <v>65</v>
      </c>
      <c r="C46" s="10"/>
      <c r="D46" s="24"/>
      <c r="E46" s="11"/>
      <c r="F46" s="15"/>
      <c r="G46" s="11"/>
      <c r="H46" s="11"/>
      <c r="I46" s="15"/>
      <c r="J46" s="11">
        <v>600</v>
      </c>
      <c r="K46" s="15"/>
      <c r="L46" s="11"/>
      <c r="M46" s="11"/>
      <c r="N46" s="11"/>
      <c r="O46" s="6">
        <f t="shared" si="6"/>
        <v>600</v>
      </c>
      <c r="P46" s="15">
        <f t="shared" si="5"/>
        <v>600</v>
      </c>
      <c r="Q46" s="28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25">
      <c r="B47" s="53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8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25">
      <c r="B48" s="54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8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">
      <c r="A49" t="s">
        <v>68</v>
      </c>
      <c r="C49" s="33">
        <f t="shared" ref="C49:N49" si="8">SUM(C13:C48)</f>
        <v>1887.94</v>
      </c>
      <c r="D49" s="33">
        <f t="shared" si="8"/>
        <v>132</v>
      </c>
      <c r="E49" s="33">
        <f t="shared" si="8"/>
        <v>1075.22</v>
      </c>
      <c r="F49" s="33">
        <f t="shared" si="8"/>
        <v>613.94000000000005</v>
      </c>
      <c r="G49" s="33">
        <f t="shared" si="8"/>
        <v>0</v>
      </c>
      <c r="H49" s="33">
        <f t="shared" si="8"/>
        <v>734.09</v>
      </c>
      <c r="I49" s="33">
        <f t="shared" si="8"/>
        <v>238.36</v>
      </c>
      <c r="J49" s="33">
        <f t="shared" si="8"/>
        <v>3472</v>
      </c>
      <c r="K49" s="33">
        <f t="shared" si="8"/>
        <v>627</v>
      </c>
      <c r="L49" s="33">
        <f t="shared" si="8"/>
        <v>202</v>
      </c>
      <c r="M49" s="33">
        <f t="shared" si="8"/>
        <v>387</v>
      </c>
      <c r="N49" s="33">
        <f t="shared" si="8"/>
        <v>552</v>
      </c>
      <c r="O49" s="32">
        <f>SUM(O14:O48)</f>
        <v>9823.09</v>
      </c>
      <c r="P49" s="33">
        <f>SUM(P14:P48)</f>
        <v>9891.5499999999993</v>
      </c>
      <c r="Q49" s="34">
        <f>SUM(Q13:Q48)</f>
        <v>0</v>
      </c>
      <c r="R49" s="55"/>
      <c r="S49" s="33">
        <v>9450.85</v>
      </c>
      <c r="T49" s="33">
        <v>3470.6</v>
      </c>
      <c r="U49" s="33">
        <v>15853.3</v>
      </c>
      <c r="V49" s="33">
        <v>7784.37</v>
      </c>
      <c r="W49" s="33">
        <v>4901.93</v>
      </c>
      <c r="X49" s="56">
        <f>SUM(X14:X48)</f>
        <v>7982</v>
      </c>
      <c r="Y49" s="35">
        <f>SUM(Y14:Y47)</f>
        <v>7982</v>
      </c>
      <c r="Z49" s="35">
        <f>SUM(Z14:Z48)</f>
        <v>8895</v>
      </c>
      <c r="AA49" s="35">
        <f>SUM(AA14:AA48)</f>
        <v>9418</v>
      </c>
      <c r="AB49" s="35">
        <f>SUM(AB14:AB48)</f>
        <v>8494</v>
      </c>
    </row>
    <row r="50" spans="1:28" ht="12" customHeight="1" thickTop="1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8"/>
      <c r="S50" s="15"/>
      <c r="T50" s="15"/>
      <c r="U50" s="15"/>
      <c r="V50" s="15"/>
      <c r="W50" s="15"/>
    </row>
    <row r="51" spans="1:28" ht="12" customHeight="1" x14ac:dyDescent="0.25">
      <c r="B51" t="s">
        <v>69</v>
      </c>
      <c r="C51" s="57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16004.880000000003</v>
      </c>
      <c r="H51" s="15">
        <f t="shared" si="9"/>
        <v>16006.880000000003</v>
      </c>
      <c r="I51" s="15">
        <f t="shared" si="9"/>
        <v>15272.920000000002</v>
      </c>
      <c r="J51" s="15">
        <f t="shared" si="9"/>
        <v>15034.680000000002</v>
      </c>
      <c r="K51" s="15">
        <f t="shared" si="9"/>
        <v>11562.680000000002</v>
      </c>
      <c r="L51" s="15">
        <f t="shared" si="9"/>
        <v>10935.680000000002</v>
      </c>
      <c r="M51" s="15">
        <f t="shared" si="9"/>
        <v>10733.680000000002</v>
      </c>
      <c r="N51" s="15">
        <f t="shared" si="9"/>
        <v>10346.680000000002</v>
      </c>
      <c r="O51" s="58">
        <f>C51</f>
        <v>11252.21</v>
      </c>
      <c r="P51" s="6">
        <f>O51</f>
        <v>11252.21</v>
      </c>
      <c r="Q51" s="28"/>
      <c r="R51" s="55"/>
      <c r="S51" s="59">
        <v>7564.04</v>
      </c>
      <c r="T51" s="59">
        <v>4953.16</v>
      </c>
      <c r="U51" s="59">
        <v>7985.87</v>
      </c>
      <c r="V51" s="59">
        <v>2062.2199999999998</v>
      </c>
      <c r="W51" s="59">
        <v>2583.5</v>
      </c>
      <c r="X51" s="27"/>
    </row>
    <row r="52" spans="1:28" ht="12" customHeight="1" x14ac:dyDescent="0.25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350.14</v>
      </c>
      <c r="G52" s="15">
        <f t="shared" si="10"/>
        <v>2</v>
      </c>
      <c r="H52" s="15">
        <f t="shared" si="10"/>
        <v>0.13</v>
      </c>
      <c r="I52" s="15">
        <f t="shared" si="10"/>
        <v>0.12</v>
      </c>
      <c r="J52" s="15">
        <f t="shared" si="10"/>
        <v>0</v>
      </c>
      <c r="K52" s="15">
        <f t="shared" si="10"/>
        <v>0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58">
        <f t="shared" si="10"/>
        <v>8379.02</v>
      </c>
      <c r="P52" s="6">
        <f>O52</f>
        <v>8379.02</v>
      </c>
      <c r="Q52" s="28">
        <f>O52-P52</f>
        <v>0</v>
      </c>
      <c r="S52" s="59">
        <v>6839.87</v>
      </c>
      <c r="T52" s="59">
        <v>6505.68</v>
      </c>
      <c r="U52" s="59">
        <v>9929.1200000000008</v>
      </c>
      <c r="V52" s="59">
        <v>8305.15</v>
      </c>
      <c r="W52" s="59">
        <v>9130.2000000000007</v>
      </c>
      <c r="X52" s="27"/>
    </row>
    <row r="53" spans="1:28" ht="12" customHeight="1" x14ac:dyDescent="0.25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-613.94000000000005</v>
      </c>
      <c r="G53" s="15">
        <f t="shared" si="11"/>
        <v>0</v>
      </c>
      <c r="H53" s="15">
        <f t="shared" si="11"/>
        <v>-734.09</v>
      </c>
      <c r="I53" s="15">
        <f t="shared" si="11"/>
        <v>-238.36</v>
      </c>
      <c r="J53" s="15">
        <f t="shared" si="11"/>
        <v>-3472</v>
      </c>
      <c r="K53" s="15">
        <f t="shared" si="11"/>
        <v>-627</v>
      </c>
      <c r="L53" s="15">
        <f t="shared" si="11"/>
        <v>-202</v>
      </c>
      <c r="M53" s="15">
        <f t="shared" si="11"/>
        <v>-387</v>
      </c>
      <c r="N53" s="15">
        <f t="shared" si="11"/>
        <v>-552</v>
      </c>
      <c r="O53" s="58">
        <f t="shared" si="11"/>
        <v>-9823.09</v>
      </c>
      <c r="P53" s="6">
        <f>O53</f>
        <v>-9823.09</v>
      </c>
      <c r="Q53" s="28">
        <f>O53-P53</f>
        <v>0</v>
      </c>
      <c r="S53" s="59">
        <v>-9450.85</v>
      </c>
      <c r="T53" s="59">
        <v>-3470.6</v>
      </c>
      <c r="U53" s="59">
        <v>-15853.3</v>
      </c>
      <c r="V53" s="59">
        <v>-7784.37</v>
      </c>
      <c r="W53" s="59">
        <v>-4901.93</v>
      </c>
      <c r="X53" s="27"/>
    </row>
    <row r="54" spans="1:28" ht="12" customHeight="1" thickBot="1" x14ac:dyDescent="0.3">
      <c r="B54" t="s">
        <v>72</v>
      </c>
      <c r="C54" s="33">
        <f t="shared" ref="C54:O54" si="12">SUM(C51:C53)</f>
        <v>17473.009999999998</v>
      </c>
      <c r="D54" s="33">
        <f t="shared" si="12"/>
        <v>17343.75</v>
      </c>
      <c r="E54" s="33">
        <f t="shared" si="12"/>
        <v>16268.680000000002</v>
      </c>
      <c r="F54" s="33">
        <f t="shared" si="12"/>
        <v>16004.880000000003</v>
      </c>
      <c r="G54" s="33">
        <f t="shared" si="12"/>
        <v>16006.880000000003</v>
      </c>
      <c r="H54" s="33">
        <f t="shared" si="12"/>
        <v>15272.920000000002</v>
      </c>
      <c r="I54" s="33">
        <f t="shared" si="12"/>
        <v>15034.680000000002</v>
      </c>
      <c r="J54" s="33">
        <f t="shared" si="12"/>
        <v>11562.680000000002</v>
      </c>
      <c r="K54" s="33">
        <f t="shared" si="12"/>
        <v>10935.680000000002</v>
      </c>
      <c r="L54" s="33">
        <f t="shared" si="12"/>
        <v>10733.680000000002</v>
      </c>
      <c r="M54" s="33">
        <f t="shared" si="12"/>
        <v>10346.680000000002</v>
      </c>
      <c r="N54" s="33">
        <f t="shared" si="12"/>
        <v>9794.6800000000021</v>
      </c>
      <c r="O54" s="32">
        <f t="shared" si="12"/>
        <v>9808.14</v>
      </c>
      <c r="P54" s="32">
        <f>O54</f>
        <v>9808.14</v>
      </c>
      <c r="Q54" s="60">
        <f>O54-P54</f>
        <v>0</v>
      </c>
      <c r="S54" s="33">
        <v>4953.0600000000004</v>
      </c>
      <c r="T54" s="33">
        <v>7988.24</v>
      </c>
      <c r="U54" s="33">
        <v>2061.69</v>
      </c>
      <c r="V54" s="33">
        <v>2583</v>
      </c>
      <c r="W54" s="33">
        <v>6811.77</v>
      </c>
      <c r="X54" s="27"/>
    </row>
    <row r="55" spans="1:28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Team Batch</cp:lastModifiedBy>
  <cp:lastPrinted>2018-11-28T18:55:27Z</cp:lastPrinted>
  <dcterms:created xsi:type="dcterms:W3CDTF">2018-11-23T18:13:31Z</dcterms:created>
  <dcterms:modified xsi:type="dcterms:W3CDTF">2020-11-10T18:22:04Z</dcterms:modified>
</cp:coreProperties>
</file>